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経済協力 - Coopération Économique\APL\★★申請書一式APL formulaire\01. APL 2024 10 ENDO MBAKU\"/>
    </mc:Choice>
  </mc:AlternateContent>
  <xr:revisionPtr revIDLastSave="0" documentId="8_{C125D598-DF9F-47CE-A97D-0E0E9266C7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29" i="1"/>
  <c r="H30" i="1"/>
  <c r="H31" i="1"/>
  <c r="H28" i="1"/>
  <c r="H25" i="1"/>
  <c r="H19" i="1"/>
  <c r="H14" i="1"/>
  <c r="H26" i="1" l="1"/>
  <c r="H27" i="1"/>
  <c r="B33" i="1"/>
  <c r="C33" i="1" s="1"/>
  <c r="B7" i="1" l="1"/>
  <c r="C7" i="1" s="1"/>
  <c r="H34" i="1"/>
  <c r="B32" i="1"/>
  <c r="C32" i="1" s="1"/>
  <c r="D34" i="1" l="1"/>
  <c r="B28" i="1" l="1"/>
  <c r="C28" i="1" l="1"/>
  <c r="B34" i="1" l="1"/>
  <c r="C34" i="1"/>
</calcChain>
</file>

<file path=xl/sharedStrings.xml><?xml version="1.0" encoding="utf-8"?>
<sst xmlns="http://schemas.openxmlformats.org/spreadsheetml/2006/main" count="48" uniqueCount="48">
  <si>
    <t>US$</t>
  </si>
  <si>
    <t>Total</t>
  </si>
  <si>
    <t>Contribution Japonaise</t>
  </si>
  <si>
    <t>Document 2</t>
  </si>
  <si>
    <t>Détails</t>
  </si>
  <si>
    <t>※Concernant les descriptions de construction/réhabilitation/agrandissement, seulement écrire le montant total de chaque catégorie de construction comme ci-dessus.</t>
  </si>
  <si>
    <t>Fonds propre</t>
  </si>
  <si>
    <t>Fondation</t>
    <phoneticPr fontId="8"/>
  </si>
  <si>
    <t>Toiture et plafond</t>
    <phoneticPr fontId="8"/>
  </si>
  <si>
    <t>Transport (7%)</t>
    <phoneticPr fontId="8"/>
  </si>
  <si>
    <t>Visibilité</t>
    <phoneticPr fontId="8"/>
  </si>
  <si>
    <r>
      <t>Equipement pédagogique
(</t>
    </r>
    <r>
      <rPr>
        <b/>
        <sz val="10.5"/>
        <color rgb="FFFF0000"/>
        <rFont val="Calibri"/>
        <family val="3"/>
        <charset val="128"/>
        <scheme val="minor"/>
      </rPr>
      <t>Japon-Supplies</t>
    </r>
    <r>
      <rPr>
        <sz val="10.5"/>
        <color theme="1"/>
        <rFont val="Calibri"/>
        <family val="2"/>
        <charset val="128"/>
        <scheme val="minor"/>
      </rPr>
      <t>)</t>
    </r>
    <phoneticPr fontId="8"/>
  </si>
  <si>
    <r>
      <t>Audit Externe
(</t>
    </r>
    <r>
      <rPr>
        <b/>
        <sz val="10.5"/>
        <color rgb="FFFF0000"/>
        <rFont val="Calibri"/>
        <family val="3"/>
        <charset val="128"/>
        <scheme val="minor"/>
      </rPr>
      <t>Japon Audit</t>
    </r>
    <r>
      <rPr>
        <sz val="10.5"/>
        <color theme="1"/>
        <rFont val="Calibri"/>
        <family val="2"/>
        <charset val="128"/>
        <scheme val="minor"/>
      </rPr>
      <t>)</t>
    </r>
    <phoneticPr fontId="8"/>
  </si>
  <si>
    <t>Table-bancs</t>
    <phoneticPr fontId="8"/>
  </si>
  <si>
    <t>Tableau-noir</t>
    <phoneticPr fontId="8"/>
  </si>
  <si>
    <t>Tables pour enseignants</t>
    <phoneticPr fontId="8"/>
  </si>
  <si>
    <t>Chaises pour enseignants</t>
    <phoneticPr fontId="8"/>
  </si>
  <si>
    <t>※Concernant les descriptions des équipements, si vous avez plus de 10 rubriques, seulement écrire "équipement pédagogique/médicaux etc" ainsi que son montant total dans ce résumé.</t>
    <phoneticPr fontId="8"/>
  </si>
  <si>
    <t>NOTE :</t>
    <phoneticPr fontId="8"/>
  </si>
  <si>
    <t>Total</t>
    <phoneticPr fontId="8"/>
  </si>
  <si>
    <t>Unité</t>
    <phoneticPr fontId="8"/>
  </si>
  <si>
    <t>Quantité</t>
    <phoneticPr fontId="8"/>
  </si>
  <si>
    <t>Total d'article</t>
    <phoneticPr fontId="8"/>
  </si>
  <si>
    <t xml:space="preserve">※ Toutes les imformation dans le tableau ci-dessus sont des exemples indicatifs. </t>
    <phoneticPr fontId="8"/>
  </si>
  <si>
    <r>
      <t>RESUME DU BUDGET (</t>
    </r>
    <r>
      <rPr>
        <b/>
        <sz val="20"/>
        <color rgb="FFFF0000"/>
        <rFont val="Calibri"/>
        <family val="3"/>
        <charset val="128"/>
        <scheme val="minor"/>
      </rPr>
      <t>EXEMPLE</t>
    </r>
    <r>
      <rPr>
        <b/>
        <sz val="20"/>
        <color theme="1"/>
        <rFont val="Calibri"/>
        <family val="2"/>
        <scheme val="minor"/>
      </rPr>
      <t>)</t>
    </r>
    <phoneticPr fontId="8"/>
  </si>
  <si>
    <t>Aide Non-Remboursable aux Micro-Projets Locaux (APL)</t>
    <phoneticPr fontId="8"/>
  </si>
  <si>
    <t>Installation et repli de chantier</t>
  </si>
  <si>
    <t>Maçonnerie</t>
  </si>
  <si>
    <t>1. Préparation</t>
  </si>
  <si>
    <t>2. Gros oeuvre</t>
  </si>
  <si>
    <t>3. Second œuvre</t>
  </si>
  <si>
    <r>
      <t xml:space="preserve">Activité
</t>
    </r>
    <r>
      <rPr>
        <b/>
        <sz val="10.5"/>
        <color rgb="FFFF0000"/>
        <rFont val="Calibri"/>
        <family val="2"/>
        <scheme val="minor"/>
      </rPr>
      <t>Nom du fournniseur</t>
    </r>
  </si>
  <si>
    <t>Plomberie</t>
  </si>
  <si>
    <t>Electricité</t>
  </si>
  <si>
    <t>Menuiseries intérieurs et extérieurs</t>
  </si>
  <si>
    <t>4. Finitions et travaux spécifiques</t>
  </si>
  <si>
    <t xml:space="preserve">Revêtements de sol (Carrelage, parquet, etc.) </t>
  </si>
  <si>
    <t>Sous Total (1) :</t>
  </si>
  <si>
    <t xml:space="preserve">Sous Total (2) : </t>
  </si>
  <si>
    <t xml:space="preserve">Sous Total (3) : </t>
  </si>
  <si>
    <t xml:space="preserve">Sous Total (4): </t>
  </si>
  <si>
    <t>Main d'oeuvre (23%)</t>
  </si>
  <si>
    <t>Revêtements muraux (Enduits, peinture,etc.)</t>
  </si>
  <si>
    <r>
      <t>Titre:</t>
    </r>
    <r>
      <rPr>
        <b/>
        <u/>
        <sz val="12"/>
        <color rgb="FFFF0000"/>
        <rFont val="Calibri"/>
        <family val="3"/>
        <charset val="128"/>
        <scheme val="minor"/>
      </rPr>
      <t xml:space="preserve"> Le Projet de Construction du Bâtiment Scolaire de "l'Ecole Primaire du Japon" dans la commune de Ngaliema</t>
    </r>
  </si>
  <si>
    <t>(Panneau, peinture, etc.) Bâtiment et la route</t>
  </si>
  <si>
    <t>Fosse septique</t>
  </si>
  <si>
    <t xml:space="preserve"> Puits perdu</t>
  </si>
  <si>
    <r>
      <t>Construction 6 salles de classe
(</t>
    </r>
    <r>
      <rPr>
        <b/>
        <sz val="10.5"/>
        <color rgb="FFFF0000"/>
        <rFont val="Calibri"/>
        <family val="3"/>
        <charset val="128"/>
        <scheme val="minor"/>
      </rPr>
      <t>Japon Construct</t>
    </r>
    <r>
      <rPr>
        <sz val="10.5"/>
        <color theme="1"/>
        <rFont val="Calibri"/>
        <family val="2"/>
        <charset val="12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</si>
</sst>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_ ;[Red]\-#,##0.00\ "/>
  </numFmts>
  <fonts count="24">
    <font>
      <sz val="11"/>
      <color theme="1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charset val="128"/>
      <scheme val="minor"/>
    </font>
    <font>
      <sz val="8"/>
      <color theme="1"/>
      <name val="Calibri"/>
      <family val="2"/>
      <charset val="128"/>
      <scheme val="minor"/>
    </font>
    <font>
      <sz val="9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20"/>
      <color rgb="FFFF0000"/>
      <name val="Calibri"/>
      <family val="3"/>
      <charset val="128"/>
      <scheme val="minor"/>
    </font>
    <font>
      <b/>
      <u/>
      <sz val="12"/>
      <color rgb="FFFF0000"/>
      <name val="Calibri"/>
      <family val="3"/>
      <charset val="128"/>
      <scheme val="minor"/>
    </font>
    <font>
      <b/>
      <sz val="10.5"/>
      <color theme="1"/>
      <name val="Calibri"/>
      <family val="3"/>
      <charset val="128"/>
      <scheme val="minor"/>
    </font>
    <font>
      <b/>
      <sz val="10.5"/>
      <color rgb="FFFF0000"/>
      <name val="Calibri"/>
      <family val="3"/>
      <charset val="128"/>
      <scheme val="minor"/>
    </font>
    <font>
      <b/>
      <sz val="16"/>
      <color theme="1"/>
      <name val="Calibri"/>
      <family val="3"/>
      <charset val="128"/>
      <scheme val="minor"/>
    </font>
    <font>
      <b/>
      <sz val="18"/>
      <color theme="1"/>
      <name val="Calibri"/>
      <family val="3"/>
      <charset val="128"/>
      <scheme val="minor"/>
    </font>
    <font>
      <b/>
      <sz val="10"/>
      <color theme="1"/>
      <name val="Calibri"/>
      <family val="3"/>
      <charset val="128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charset val="128"/>
      <scheme val="minor"/>
    </font>
    <font>
      <sz val="10.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" fillId="0" borderId="0" xfId="0" applyFont="1"/>
    <xf numFmtId="38" fontId="0" fillId="0" borderId="0" xfId="1" applyFont="1" applyAlignment="1"/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0" fontId="16" fillId="0" borderId="25" xfId="1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38" fontId="17" fillId="0" borderId="17" xfId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40" fontId="17" fillId="0" borderId="18" xfId="1" applyNumberFormat="1" applyFont="1" applyBorder="1" applyAlignment="1">
      <alignment horizontal="center" vertical="center"/>
    </xf>
    <xf numFmtId="0" fontId="19" fillId="0" borderId="0" xfId="0" applyFont="1"/>
    <xf numFmtId="0" fontId="5" fillId="0" borderId="1" xfId="0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17" fillId="0" borderId="1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vertical="center"/>
    </xf>
    <xf numFmtId="40" fontId="0" fillId="0" borderId="0" xfId="1" applyNumberFormat="1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40" fontId="20" fillId="0" borderId="19" xfId="1" applyNumberFormat="1" applyFont="1" applyBorder="1" applyAlignment="1">
      <alignment vertical="center"/>
    </xf>
    <xf numFmtId="40" fontId="21" fillId="0" borderId="21" xfId="1" applyNumberFormat="1" applyFont="1" applyBorder="1" applyAlignment="1">
      <alignment vertical="center"/>
    </xf>
    <xf numFmtId="0" fontId="18" fillId="0" borderId="30" xfId="0" applyFont="1" applyBorder="1" applyAlignment="1">
      <alignment vertical="center" wrapText="1"/>
    </xf>
    <xf numFmtId="40" fontId="21" fillId="0" borderId="5" xfId="1" applyNumberFormat="1" applyFont="1" applyBorder="1" applyAlignment="1">
      <alignment vertical="center"/>
    </xf>
    <xf numFmtId="40" fontId="21" fillId="0" borderId="7" xfId="1" applyNumberFormat="1" applyFont="1" applyBorder="1" applyAlignment="1">
      <alignment vertical="center"/>
    </xf>
    <xf numFmtId="40" fontId="21" fillId="0" borderId="27" xfId="1" applyNumberFormat="1" applyFont="1" applyBorder="1" applyAlignment="1">
      <alignment vertical="center"/>
    </xf>
    <xf numFmtId="40" fontId="20" fillId="0" borderId="21" xfId="1" applyNumberFormat="1" applyFont="1" applyBorder="1" applyAlignment="1">
      <alignment horizontal="right" vertical="center"/>
    </xf>
    <xf numFmtId="40" fontId="20" fillId="0" borderId="28" xfId="1" applyNumberFormat="1" applyFont="1" applyBorder="1" applyAlignment="1">
      <alignment horizontal="right" vertical="center"/>
    </xf>
    <xf numFmtId="40" fontId="21" fillId="0" borderId="15" xfId="1" applyNumberFormat="1" applyFont="1" applyBorder="1" applyAlignment="1">
      <alignment vertical="center"/>
    </xf>
    <xf numFmtId="40" fontId="21" fillId="0" borderId="19" xfId="1" applyNumberFormat="1" applyFont="1" applyBorder="1" applyAlignment="1">
      <alignment horizontal="right" vertical="center"/>
    </xf>
    <xf numFmtId="40" fontId="21" fillId="0" borderId="8" xfId="1" applyNumberFormat="1" applyFont="1" applyBorder="1" applyAlignment="1">
      <alignment vertical="center"/>
    </xf>
    <xf numFmtId="40" fontId="21" fillId="0" borderId="25" xfId="1" applyNumberFormat="1" applyFont="1" applyBorder="1" applyAlignment="1">
      <alignment vertical="center"/>
    </xf>
    <xf numFmtId="40" fontId="21" fillId="0" borderId="18" xfId="1" applyNumberFormat="1" applyFont="1" applyBorder="1" applyAlignment="1">
      <alignment vertical="center"/>
    </xf>
    <xf numFmtId="40" fontId="21" fillId="0" borderId="11" xfId="1" applyNumberFormat="1" applyFont="1" applyBorder="1" applyAlignment="1">
      <alignment vertical="center"/>
    </xf>
    <xf numFmtId="40" fontId="20" fillId="0" borderId="11" xfId="1" applyNumberFormat="1" applyFont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10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0" fontId="22" fillId="0" borderId="17" xfId="1" applyNumberFormat="1" applyFont="1" applyBorder="1" applyAlignment="1">
      <alignment horizontal="center" vertical="center" wrapText="1"/>
    </xf>
    <xf numFmtId="38" fontId="22" fillId="0" borderId="17" xfId="1" applyNumberFormat="1" applyFont="1" applyBorder="1" applyAlignment="1">
      <alignment horizontal="center" vertical="center" wrapText="1"/>
    </xf>
    <xf numFmtId="40" fontId="22" fillId="0" borderId="10" xfId="1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21" fillId="0" borderId="0" xfId="0" applyFont="1" applyFill="1"/>
    <xf numFmtId="0" fontId="23" fillId="0" borderId="0" xfId="0" applyFont="1" applyFill="1"/>
    <xf numFmtId="164" fontId="21" fillId="0" borderId="0" xfId="0" applyNumberFormat="1" applyFont="1" applyFill="1"/>
    <xf numFmtId="2" fontId="21" fillId="0" borderId="0" xfId="0" applyNumberFormat="1" applyFont="1" applyFill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0" fontId="22" fillId="0" borderId="13" xfId="1" applyNumberFormat="1" applyFont="1" applyBorder="1" applyAlignment="1">
      <alignment horizontal="center" vertical="center" wrapText="1"/>
    </xf>
    <xf numFmtId="40" fontId="22" fillId="0" borderId="3" xfId="1" applyNumberFormat="1" applyFont="1" applyBorder="1" applyAlignment="1">
      <alignment horizontal="center" vertical="center" wrapText="1"/>
    </xf>
    <xf numFmtId="40" fontId="22" fillId="0" borderId="10" xfId="1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gi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0</xdr:col>
      <xdr:colOff>632963</xdr:colOff>
      <xdr:row>0</xdr:row>
      <xdr:rowOff>457200</xdr:rowOff>
    </xdr:to>
    <xdr:pic>
      <xdr:nvPicPr>
        <xdr:cNvPr id="2" name="Image 1" descr="japan-flag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04775"/>
          <a:ext cx="518663" cy="352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419100</xdr:rowOff>
    </xdr:from>
    <xdr:to>
      <xdr:col>2</xdr:col>
      <xdr:colOff>219074</xdr:colOff>
      <xdr:row>1</xdr:row>
      <xdr:rowOff>104775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419100"/>
          <a:ext cx="1809749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BE" sz="1000"/>
            <a:t>Ambassade</a:t>
          </a:r>
          <a:r>
            <a:rPr lang="fr-BE" sz="1000" baseline="0"/>
            <a:t> du Japon en </a:t>
          </a:r>
          <a:r>
            <a:rPr lang="fr-BE" sz="1000" baseline="0">
              <a:solidFill>
                <a:sysClr val="windowText" lastClr="000000"/>
              </a:solidFill>
            </a:rPr>
            <a:t>RDC/RC</a:t>
          </a:r>
          <a:endParaRPr lang="fr-B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B7" sqref="B7:B27"/>
    </sheetView>
  </sheetViews>
  <sheetFormatPr defaultColWidth="11.44140625" defaultRowHeight="14.4"/>
  <cols>
    <col min="1" max="1" width="19.44140625" customWidth="1"/>
    <col min="2" max="2" width="9" style="7" bestFit="1" customWidth="1"/>
    <col min="3" max="3" width="12" style="7" customWidth="1"/>
    <col min="4" max="4" width="11" customWidth="1"/>
    <col min="5" max="5" width="38.5546875" bestFit="1" customWidth="1"/>
    <col min="6" max="7" width="8.44140625" customWidth="1"/>
    <col min="8" max="8" width="13.109375" style="37" customWidth="1"/>
    <col min="13" max="13" width="11.44140625" style="67"/>
  </cols>
  <sheetData>
    <row r="1" spans="1:13" ht="52.5" customHeight="1">
      <c r="A1" s="79"/>
      <c r="B1" s="79"/>
      <c r="F1" s="82" t="s">
        <v>3</v>
      </c>
      <c r="G1" s="82"/>
      <c r="H1" s="82"/>
    </row>
    <row r="2" spans="1:13" ht="28.5" customHeight="1">
      <c r="A2" s="80" t="s">
        <v>25</v>
      </c>
      <c r="B2" s="81"/>
      <c r="C2" s="81"/>
      <c r="D2" s="81"/>
      <c r="E2" s="81"/>
      <c r="F2" s="81"/>
      <c r="G2" s="81"/>
      <c r="H2" s="81"/>
    </row>
    <row r="3" spans="1:13" ht="25.8">
      <c r="A3" s="83" t="s">
        <v>24</v>
      </c>
      <c r="B3" s="83"/>
      <c r="C3" s="83"/>
      <c r="D3" s="83"/>
      <c r="E3" s="83"/>
      <c r="F3" s="83"/>
      <c r="G3" s="83"/>
      <c r="H3" s="83"/>
    </row>
    <row r="4" spans="1:13" ht="53.25" customHeight="1">
      <c r="A4" s="73" t="s">
        <v>43</v>
      </c>
      <c r="B4" s="73"/>
      <c r="C4" s="73"/>
      <c r="D4" s="73"/>
      <c r="E4" s="73"/>
      <c r="F4" s="73"/>
      <c r="G4" s="73"/>
      <c r="H4" s="73"/>
    </row>
    <row r="5" spans="1:13" ht="24" thickBot="1">
      <c r="A5" s="1" t="s">
        <v>0</v>
      </c>
    </row>
    <row r="6" spans="1:13" s="30" customFormat="1" ht="31.5" customHeight="1" thickBot="1">
      <c r="A6" s="26" t="s">
        <v>31</v>
      </c>
      <c r="B6" s="27" t="s">
        <v>19</v>
      </c>
      <c r="C6" s="27" t="s">
        <v>2</v>
      </c>
      <c r="D6" s="28" t="s">
        <v>6</v>
      </c>
      <c r="E6" s="28" t="s">
        <v>4</v>
      </c>
      <c r="F6" s="28" t="s">
        <v>20</v>
      </c>
      <c r="G6" s="28" t="s">
        <v>21</v>
      </c>
      <c r="H6" s="29" t="s">
        <v>22</v>
      </c>
      <c r="M6" s="68"/>
    </row>
    <row r="7" spans="1:13" ht="20.100000000000001" customHeight="1">
      <c r="A7" s="84" t="s">
        <v>47</v>
      </c>
      <c r="B7" s="87">
        <f>H8+H14+H19+H25+H26+H27</f>
        <v>85029.997000000003</v>
      </c>
      <c r="C7" s="87">
        <f>B7-D7</f>
        <v>85029.997000000003</v>
      </c>
      <c r="D7" s="90">
        <v>0</v>
      </c>
      <c r="E7" s="25" t="s">
        <v>28</v>
      </c>
      <c r="F7" s="23"/>
      <c r="G7" s="23"/>
      <c r="H7" s="24"/>
      <c r="L7" s="30"/>
      <c r="M7" s="70"/>
    </row>
    <row r="8" spans="1:13" ht="20.25" customHeight="1" thickBot="1">
      <c r="A8" s="85"/>
      <c r="B8" s="88"/>
      <c r="C8" s="88"/>
      <c r="D8" s="91"/>
      <c r="E8" s="20" t="s">
        <v>26</v>
      </c>
      <c r="F8" s="34"/>
      <c r="G8" s="35"/>
      <c r="H8" s="41">
        <v>3270.38</v>
      </c>
      <c r="L8" s="30"/>
    </row>
    <row r="9" spans="1:13" ht="20.25" customHeight="1" thickTop="1" thickBot="1">
      <c r="A9" s="85"/>
      <c r="B9" s="88"/>
      <c r="C9" s="88"/>
      <c r="D9" s="91"/>
      <c r="E9" s="94" t="s">
        <v>37</v>
      </c>
      <c r="F9" s="95"/>
      <c r="G9" s="96"/>
      <c r="H9" s="42"/>
      <c r="L9" s="30"/>
    </row>
    <row r="10" spans="1:13" ht="20.25" customHeight="1">
      <c r="A10" s="85"/>
      <c r="B10" s="88"/>
      <c r="C10" s="88"/>
      <c r="D10" s="91"/>
      <c r="E10" s="39" t="s">
        <v>29</v>
      </c>
      <c r="F10" s="40"/>
      <c r="G10" s="40"/>
      <c r="H10" s="43"/>
      <c r="L10" s="30"/>
      <c r="M10" s="70"/>
    </row>
    <row r="11" spans="1:13" ht="20.100000000000001" customHeight="1">
      <c r="A11" s="85"/>
      <c r="B11" s="88"/>
      <c r="C11" s="88"/>
      <c r="D11" s="91"/>
      <c r="E11" s="2" t="s">
        <v>7</v>
      </c>
      <c r="F11" s="12"/>
      <c r="G11" s="12"/>
      <c r="H11" s="44">
        <v>11405.41</v>
      </c>
      <c r="L11" s="30"/>
    </row>
    <row r="12" spans="1:13" ht="20.25" customHeight="1">
      <c r="A12" s="85"/>
      <c r="B12" s="88"/>
      <c r="C12" s="88"/>
      <c r="D12" s="91"/>
      <c r="E12" s="3" t="s">
        <v>27</v>
      </c>
      <c r="F12" s="12"/>
      <c r="G12" s="12"/>
      <c r="H12" s="45">
        <v>8749.32</v>
      </c>
      <c r="L12" s="30"/>
    </row>
    <row r="13" spans="1:13" ht="20.25" customHeight="1" thickBot="1">
      <c r="A13" s="85"/>
      <c r="B13" s="88"/>
      <c r="C13" s="88"/>
      <c r="D13" s="91"/>
      <c r="E13" s="20" t="s">
        <v>8</v>
      </c>
      <c r="F13" s="22"/>
      <c r="G13" s="21"/>
      <c r="H13" s="46">
        <v>6008.35</v>
      </c>
      <c r="L13" s="30"/>
    </row>
    <row r="14" spans="1:13" ht="20.25" customHeight="1" thickTop="1" thickBot="1">
      <c r="A14" s="85"/>
      <c r="B14" s="88"/>
      <c r="C14" s="88"/>
      <c r="D14" s="91"/>
      <c r="E14" s="94" t="s">
        <v>38</v>
      </c>
      <c r="F14" s="95"/>
      <c r="G14" s="96"/>
      <c r="H14" s="47">
        <f>SUM(H11:H13)</f>
        <v>26163.08</v>
      </c>
      <c r="L14" s="30"/>
    </row>
    <row r="15" spans="1:13" ht="20.25" customHeight="1">
      <c r="A15" s="85"/>
      <c r="B15" s="88"/>
      <c r="C15" s="88"/>
      <c r="D15" s="91"/>
      <c r="E15" s="33" t="s">
        <v>30</v>
      </c>
      <c r="F15" s="12"/>
      <c r="G15" s="16"/>
      <c r="H15" s="44"/>
      <c r="L15" s="30"/>
      <c r="M15" s="70"/>
    </row>
    <row r="16" spans="1:13" ht="20.25" customHeight="1">
      <c r="A16" s="85"/>
      <c r="B16" s="88"/>
      <c r="C16" s="88"/>
      <c r="D16" s="91"/>
      <c r="E16" s="3" t="s">
        <v>32</v>
      </c>
      <c r="F16" s="12"/>
      <c r="G16" s="12"/>
      <c r="H16" s="45">
        <v>7321.75</v>
      </c>
      <c r="J16" s="72"/>
      <c r="L16" s="30"/>
    </row>
    <row r="17" spans="1:15" ht="20.25" customHeight="1">
      <c r="A17" s="85"/>
      <c r="B17" s="88"/>
      <c r="C17" s="88"/>
      <c r="D17" s="91"/>
      <c r="E17" s="31" t="s">
        <v>33</v>
      </c>
      <c r="F17" s="12"/>
      <c r="G17" s="12"/>
      <c r="H17" s="45">
        <v>7028.89</v>
      </c>
      <c r="L17" s="30"/>
    </row>
    <row r="18" spans="1:15" ht="20.25" customHeight="1" thickBot="1">
      <c r="A18" s="85"/>
      <c r="B18" s="88"/>
      <c r="C18" s="88"/>
      <c r="D18" s="91"/>
      <c r="E18" s="32" t="s">
        <v>34</v>
      </c>
      <c r="F18" s="12"/>
      <c r="G18" s="12"/>
      <c r="H18" s="45">
        <v>5271.67</v>
      </c>
      <c r="L18" s="30"/>
    </row>
    <row r="19" spans="1:15" ht="20.25" customHeight="1" thickTop="1" thickBot="1">
      <c r="A19" s="85"/>
      <c r="B19" s="88"/>
      <c r="C19" s="88"/>
      <c r="D19" s="91"/>
      <c r="E19" s="94" t="s">
        <v>39</v>
      </c>
      <c r="F19" s="95"/>
      <c r="G19" s="96"/>
      <c r="H19" s="48">
        <f>SUM(H16:H18)</f>
        <v>19622.309999999998</v>
      </c>
      <c r="L19" s="30"/>
    </row>
    <row r="20" spans="1:15" ht="20.25" customHeight="1">
      <c r="A20" s="85"/>
      <c r="B20" s="88"/>
      <c r="C20" s="88"/>
      <c r="D20" s="91"/>
      <c r="E20" s="33" t="s">
        <v>35</v>
      </c>
      <c r="F20" s="16"/>
      <c r="G20" s="16"/>
      <c r="H20" s="49"/>
      <c r="L20" s="30"/>
      <c r="M20" s="69"/>
    </row>
    <row r="21" spans="1:15" ht="20.25" customHeight="1">
      <c r="A21" s="85"/>
      <c r="B21" s="88"/>
      <c r="C21" s="88"/>
      <c r="D21" s="91"/>
      <c r="E21" s="3" t="s">
        <v>42</v>
      </c>
      <c r="F21" s="12"/>
      <c r="G21" s="12"/>
      <c r="H21" s="45">
        <v>7848.92</v>
      </c>
      <c r="L21" s="30"/>
      <c r="O21" s="71"/>
    </row>
    <row r="22" spans="1:15" ht="20.25" customHeight="1">
      <c r="A22" s="85"/>
      <c r="B22" s="88"/>
      <c r="C22" s="88"/>
      <c r="D22" s="91"/>
      <c r="E22" s="3" t="s">
        <v>36</v>
      </c>
      <c r="F22" s="12"/>
      <c r="G22" s="12"/>
      <c r="H22" s="45">
        <v>3270.38</v>
      </c>
      <c r="L22" s="30"/>
      <c r="M22" s="69"/>
    </row>
    <row r="23" spans="1:15" ht="20.25" customHeight="1">
      <c r="A23" s="85"/>
      <c r="B23" s="88"/>
      <c r="C23" s="88"/>
      <c r="D23" s="91"/>
      <c r="E23" s="32" t="s">
        <v>45</v>
      </c>
      <c r="F23" s="22"/>
      <c r="G23" s="22"/>
      <c r="H23" s="46">
        <v>2990.07</v>
      </c>
      <c r="L23" s="30"/>
      <c r="M23" s="70"/>
      <c r="N23" s="72"/>
    </row>
    <row r="24" spans="1:15" ht="20.25" customHeight="1" thickBot="1">
      <c r="A24" s="85"/>
      <c r="B24" s="88"/>
      <c r="C24" s="88"/>
      <c r="D24" s="91"/>
      <c r="E24" s="20" t="s">
        <v>46</v>
      </c>
      <c r="F24" s="21"/>
      <c r="G24" s="21"/>
      <c r="H24" s="50">
        <v>2242.5500000000002</v>
      </c>
    </row>
    <row r="25" spans="1:15" ht="20.25" customHeight="1" thickTop="1" thickBot="1">
      <c r="A25" s="85"/>
      <c r="B25" s="88"/>
      <c r="C25" s="88"/>
      <c r="D25" s="91"/>
      <c r="E25" s="74" t="s">
        <v>40</v>
      </c>
      <c r="F25" s="75"/>
      <c r="G25" s="76"/>
      <c r="H25" s="47">
        <f>SUM(H21:H24)</f>
        <v>16351.919999999998</v>
      </c>
    </row>
    <row r="26" spans="1:15" ht="20.25" customHeight="1">
      <c r="A26" s="85"/>
      <c r="B26" s="88"/>
      <c r="C26" s="88"/>
      <c r="D26" s="91"/>
      <c r="E26" s="2" t="s">
        <v>9</v>
      </c>
      <c r="F26" s="12"/>
      <c r="G26" s="12"/>
      <c r="H26" s="44">
        <f>(H8+H14+H19+H25)*0.07</f>
        <v>4578.5383000000002</v>
      </c>
    </row>
    <row r="27" spans="1:15" ht="20.25" customHeight="1" thickBot="1">
      <c r="A27" s="86"/>
      <c r="B27" s="89"/>
      <c r="C27" s="89"/>
      <c r="D27" s="92"/>
      <c r="E27" s="13" t="s">
        <v>41</v>
      </c>
      <c r="F27" s="14"/>
      <c r="G27" s="14"/>
      <c r="H27" s="51">
        <f>(H8+H14+H19+H25)*0.23</f>
        <v>15043.768700000001</v>
      </c>
    </row>
    <row r="28" spans="1:15" ht="20.25" customHeight="1">
      <c r="A28" s="84" t="s">
        <v>11</v>
      </c>
      <c r="B28" s="87">
        <f>SUM(H28:H31)</f>
        <v>11005</v>
      </c>
      <c r="C28" s="87">
        <f>B28-D28</f>
        <v>11005</v>
      </c>
      <c r="D28" s="90">
        <v>0</v>
      </c>
      <c r="E28" s="15" t="s">
        <v>13</v>
      </c>
      <c r="F28" s="56">
        <v>60</v>
      </c>
      <c r="G28" s="56">
        <v>150</v>
      </c>
      <c r="H28" s="49">
        <f>F28*G28</f>
        <v>9000</v>
      </c>
    </row>
    <row r="29" spans="1:15" ht="20.25" customHeight="1">
      <c r="A29" s="85"/>
      <c r="B29" s="88"/>
      <c r="C29" s="88"/>
      <c r="D29" s="91"/>
      <c r="E29" s="3" t="s">
        <v>14</v>
      </c>
      <c r="F29" s="57">
        <v>150</v>
      </c>
      <c r="G29" s="57">
        <v>6</v>
      </c>
      <c r="H29" s="52">
        <f t="shared" ref="H29:H31" si="0">F29*G29</f>
        <v>900</v>
      </c>
    </row>
    <row r="30" spans="1:15" ht="20.25" customHeight="1">
      <c r="A30" s="85"/>
      <c r="B30" s="88"/>
      <c r="C30" s="88"/>
      <c r="D30" s="91"/>
      <c r="E30" s="3" t="s">
        <v>15</v>
      </c>
      <c r="F30" s="57">
        <v>50</v>
      </c>
      <c r="G30" s="57">
        <v>13</v>
      </c>
      <c r="H30" s="46">
        <f t="shared" si="0"/>
        <v>650</v>
      </c>
    </row>
    <row r="31" spans="1:15" ht="20.25" customHeight="1" thickBot="1">
      <c r="A31" s="86"/>
      <c r="B31" s="89"/>
      <c r="C31" s="89"/>
      <c r="D31" s="92"/>
      <c r="E31" s="13" t="s">
        <v>16</v>
      </c>
      <c r="F31" s="58">
        <v>35</v>
      </c>
      <c r="G31" s="58">
        <v>13</v>
      </c>
      <c r="H31" s="51">
        <f t="shared" si="0"/>
        <v>455</v>
      </c>
    </row>
    <row r="32" spans="1:15" ht="20.25" customHeight="1" thickBot="1">
      <c r="A32" s="19" t="s">
        <v>10</v>
      </c>
      <c r="B32" s="62">
        <f>H32</f>
        <v>400</v>
      </c>
      <c r="C32" s="63">
        <f>B32-D32</f>
        <v>0</v>
      </c>
      <c r="D32" s="59">
        <v>400</v>
      </c>
      <c r="E32" s="36" t="s">
        <v>44</v>
      </c>
      <c r="F32" s="59">
        <v>200</v>
      </c>
      <c r="G32" s="59">
        <v>2</v>
      </c>
      <c r="H32" s="53">
        <f>F32*G32</f>
        <v>400</v>
      </c>
    </row>
    <row r="33" spans="1:8" ht="29.25" customHeight="1" thickBot="1">
      <c r="A33" s="17" t="s">
        <v>12</v>
      </c>
      <c r="B33" s="64">
        <f>H33</f>
        <v>2000</v>
      </c>
      <c r="C33" s="64">
        <f>B33-D33</f>
        <v>2000</v>
      </c>
      <c r="D33" s="61">
        <v>0</v>
      </c>
      <c r="E33" s="18"/>
      <c r="F33" s="60">
        <v>2000</v>
      </c>
      <c r="G33" s="61">
        <v>1</v>
      </c>
      <c r="H33" s="54">
        <f>F33*G33</f>
        <v>2000</v>
      </c>
    </row>
    <row r="34" spans="1:8" ht="27" customHeight="1" thickBot="1">
      <c r="A34" s="10" t="s">
        <v>1</v>
      </c>
      <c r="B34" s="66">
        <f>SUM(B7:B33)</f>
        <v>98434.997000000003</v>
      </c>
      <c r="C34" s="66">
        <f>SUM(C7:C33)</f>
        <v>98034.997000000003</v>
      </c>
      <c r="D34" s="65">
        <f>SUM(D7:D33)</f>
        <v>400</v>
      </c>
      <c r="E34" s="11"/>
      <c r="F34" s="11"/>
      <c r="G34" s="11"/>
      <c r="H34" s="55">
        <f>H8+H14+H19+H25+H26+H27+SUM(H28:H33)</f>
        <v>98434.997000000003</v>
      </c>
    </row>
    <row r="35" spans="1:8">
      <c r="A35" s="5"/>
      <c r="B35" s="8"/>
      <c r="C35" s="9"/>
      <c r="D35" s="4"/>
      <c r="E35" s="4"/>
      <c r="F35" s="4"/>
      <c r="G35" s="4"/>
      <c r="H35" s="38"/>
    </row>
    <row r="36" spans="1:8">
      <c r="A36" s="6" t="s">
        <v>18</v>
      </c>
    </row>
    <row r="37" spans="1:8">
      <c r="A37" s="93" t="s">
        <v>5</v>
      </c>
      <c r="B37" s="93"/>
      <c r="C37" s="93"/>
      <c r="D37" s="93"/>
      <c r="E37" s="93"/>
      <c r="F37" s="93"/>
      <c r="G37" s="93"/>
      <c r="H37" s="93"/>
    </row>
    <row r="38" spans="1:8" ht="21.75" customHeight="1">
      <c r="A38" s="93"/>
      <c r="B38" s="93"/>
      <c r="C38" s="93"/>
      <c r="D38" s="93"/>
      <c r="E38" s="93"/>
      <c r="F38" s="93"/>
      <c r="G38" s="93"/>
      <c r="H38" s="93"/>
    </row>
    <row r="39" spans="1:8">
      <c r="A39" s="78" t="s">
        <v>17</v>
      </c>
      <c r="B39" s="78"/>
      <c r="C39" s="78"/>
      <c r="D39" s="78"/>
      <c r="E39" s="78"/>
      <c r="F39" s="78"/>
      <c r="G39" s="78"/>
      <c r="H39" s="78"/>
    </row>
    <row r="40" spans="1:8" ht="24.75" customHeight="1">
      <c r="A40" s="78"/>
      <c r="B40" s="78"/>
      <c r="C40" s="78"/>
      <c r="D40" s="78"/>
      <c r="E40" s="78"/>
      <c r="F40" s="78"/>
      <c r="G40" s="78"/>
      <c r="H40" s="78"/>
    </row>
    <row r="41" spans="1:8">
      <c r="A41" s="77" t="s">
        <v>23</v>
      </c>
      <c r="B41" s="77"/>
      <c r="C41" s="77"/>
      <c r="D41" s="77"/>
      <c r="E41" s="77"/>
      <c r="F41" s="77"/>
      <c r="G41" s="77"/>
      <c r="H41" s="77"/>
    </row>
  </sheetData>
  <mergeCells count="20">
    <mergeCell ref="B7:B27"/>
    <mergeCell ref="C7:C27"/>
    <mergeCell ref="D7:D27"/>
    <mergeCell ref="E9:G9"/>
    <mergeCell ref="A4:H4"/>
    <mergeCell ref="E25:G25"/>
    <mergeCell ref="A41:H41"/>
    <mergeCell ref="A39:H40"/>
    <mergeCell ref="A1:B1"/>
    <mergeCell ref="A2:H2"/>
    <mergeCell ref="F1:H1"/>
    <mergeCell ref="A3:H3"/>
    <mergeCell ref="A28:A31"/>
    <mergeCell ref="B28:B31"/>
    <mergeCell ref="C28:C31"/>
    <mergeCell ref="D28:D31"/>
    <mergeCell ref="A37:H38"/>
    <mergeCell ref="E19:G19"/>
    <mergeCell ref="E14:G14"/>
    <mergeCell ref="A7:A27"/>
  </mergeCells>
  <phoneticPr fontId="8"/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/>
  <sheetData/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4140625" defaultRowHeight="14.4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